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xvalue\"/>
    </mc:Choice>
  </mc:AlternateContent>
  <xr:revisionPtr revIDLastSave="0" documentId="8_{9F8ECAAB-89A9-4F68-A6E6-B9FCBA1DF572}" xr6:coauthVersionLast="45" xr6:coauthVersionMax="45" xr10:uidLastSave="{00000000-0000-0000-0000-000000000000}"/>
  <bookViews>
    <workbookView xWindow="11355" yWindow="3510" windowWidth="12645" windowHeight="11760" xr2:uid="{00000000-000D-0000-FFFF-FFFF00000000}"/>
  </bookViews>
  <sheets>
    <sheet name="main" sheetId="1" r:id="rId1"/>
  </sheets>
  <definedNames>
    <definedName name="a">main!$F$3</definedName>
    <definedName name="GR">main!$B$2</definedName>
    <definedName name="i">main!$B$4</definedName>
    <definedName name="j">main!$F$4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1" l="1"/>
  <c r="F4" i="1"/>
  <c r="D6" i="1"/>
  <c r="E6" i="1" s="1"/>
  <c r="C7" i="1"/>
  <c r="D7" i="1" s="1"/>
  <c r="E7" i="1" s="1"/>
  <c r="F7" i="1" s="1"/>
  <c r="G7" i="1" s="1"/>
  <c r="H7" i="1" s="1"/>
  <c r="I7" i="1" s="1"/>
  <c r="J7" i="1" s="1"/>
  <c r="K7" i="1" s="1"/>
  <c r="L7" i="1" s="1"/>
  <c r="C8" i="1"/>
  <c r="D8" i="1" s="1"/>
  <c r="C9" i="1"/>
  <c r="C10" i="1" s="1"/>
  <c r="N9" i="1"/>
  <c r="E8" i="1" l="1"/>
  <c r="E9" i="1"/>
  <c r="F6" i="1"/>
  <c r="D9" i="1"/>
  <c r="D10" i="1" s="1"/>
  <c r="F9" i="1" l="1"/>
  <c r="G6" i="1"/>
  <c r="E10" i="1"/>
  <c r="F8" i="1"/>
  <c r="G9" i="1" l="1"/>
  <c r="H6" i="1"/>
  <c r="G8" i="1"/>
  <c r="F10" i="1"/>
  <c r="G10" i="1" l="1"/>
  <c r="H8" i="1"/>
  <c r="H9" i="1"/>
  <c r="I6" i="1"/>
  <c r="I9" i="1" l="1"/>
  <c r="J6" i="1"/>
  <c r="I8" i="1"/>
  <c r="H10" i="1"/>
  <c r="K6" i="1" l="1"/>
  <c r="J9" i="1"/>
  <c r="J8" i="1"/>
  <c r="I10" i="1"/>
  <c r="K8" i="1" l="1"/>
  <c r="J10" i="1"/>
  <c r="K9" i="1"/>
  <c r="L6" i="1"/>
  <c r="L9" i="1" s="1"/>
  <c r="K10" i="1" l="1"/>
  <c r="L8" i="1"/>
  <c r="L10" i="1" l="1"/>
  <c r="F12" i="1" s="1"/>
  <c r="F13" i="1" s="1"/>
  <c r="M8" i="1"/>
  <c r="N8" i="1" s="1"/>
  <c r="N10" i="1" s="1"/>
  <c r="J12" i="1" l="1"/>
  <c r="J13" i="1" s="1"/>
  <c r="B10" i="1"/>
  <c r="B13" i="1" s="1"/>
</calcChain>
</file>

<file path=xl/sharedStrings.xml><?xml version="1.0" encoding="utf-8"?>
<sst xmlns="http://schemas.openxmlformats.org/spreadsheetml/2006/main" count="24" uniqueCount="20">
  <si>
    <t>end 2008</t>
  </si>
  <si>
    <t>Earnings</t>
  </si>
  <si>
    <t>Growth rate for 10 years</t>
  </si>
  <si>
    <t>Discount Factor</t>
  </si>
  <si>
    <t>Discount rate</t>
  </si>
  <si>
    <t>Terminal</t>
  </si>
  <si>
    <t>Value</t>
  </si>
  <si>
    <t>Growth rate after 10 years</t>
  </si>
  <si>
    <t>a</t>
  </si>
  <si>
    <t>j</t>
  </si>
  <si>
    <t>Present Value</t>
  </si>
  <si>
    <t>Market value of company</t>
  </si>
  <si>
    <t>Book example, page 119</t>
  </si>
  <si>
    <t>Error in book's schedule</t>
  </si>
  <si>
    <t>PV years 1-10</t>
  </si>
  <si>
    <t>PV of an exponentially declining cashflow</t>
  </si>
  <si>
    <t>PV = CF/(a+j)</t>
  </si>
  <si>
    <t>PV terminal value</t>
  </si>
  <si>
    <t>pv_coke.xlsx</t>
  </si>
  <si>
    <t>© 2001-2020 John R. Schuyler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</si>
</sst>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&quot;-&quot;??_-;_-@_-"/>
    <numFmt numFmtId="165" formatCode="0.00000"/>
    <numFmt numFmtId="166" formatCode="0.000"/>
    <numFmt numFmtId="167" formatCode="_-* #,##0.0_-;\-* #,##0.0_-;_-* &quot;-&quot;??_-;_-@_-"/>
    <numFmt numFmtId="168" formatCode="#,##0.0000\ "/>
    <numFmt numFmtId="169" formatCode="###0\ "/>
    <numFmt numFmtId="170" formatCode="0.0%"/>
  </numFmts>
  <fonts count="6" x14ac:knownFonts="1"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right"/>
    </xf>
    <xf numFmtId="165" fontId="0" fillId="0" borderId="0" xfId="0" applyNumberFormat="1"/>
    <xf numFmtId="166" fontId="0" fillId="0" borderId="0" xfId="0" applyNumberFormat="1"/>
    <xf numFmtId="0" fontId="2" fillId="0" borderId="0" xfId="0" applyFont="1"/>
    <xf numFmtId="167" fontId="0" fillId="0" borderId="0" xfId="1" applyNumberFormat="1" applyFont="1"/>
    <xf numFmtId="167" fontId="0" fillId="0" borderId="0" xfId="0" applyNumberFormat="1"/>
    <xf numFmtId="168" fontId="3" fillId="0" borderId="0" xfId="0" applyNumberFormat="1" applyFont="1"/>
    <xf numFmtId="169" fontId="3" fillId="0" borderId="0" xfId="0" applyNumberFormat="1" applyFont="1"/>
    <xf numFmtId="169" fontId="3" fillId="0" borderId="0" xfId="0" applyNumberFormat="1" applyFont="1" applyAlignment="1">
      <alignment horizontal="right"/>
    </xf>
    <xf numFmtId="0" fontId="0" fillId="0" borderId="0" xfId="0" quotePrefix="1"/>
    <xf numFmtId="167" fontId="4" fillId="0" borderId="0" xfId="1" applyNumberFormat="1" applyFont="1"/>
    <xf numFmtId="170" fontId="0" fillId="0" borderId="0" xfId="2" applyNumberFormat="1" applyFont="1"/>
    <xf numFmtId="0" fontId="0" fillId="0" borderId="0" xfId="0" applyAlignment="1">
      <alignment horizontal="center"/>
    </xf>
    <xf numFmtId="0" fontId="5" fillId="0" borderId="0" xfId="0" applyFont="1"/>
    <xf numFmtId="0" fontId="1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workbookViewId="0">
      <selection activeCell="A18" sqref="A18"/>
    </sheetView>
  </sheetViews>
  <sheetFormatPr defaultRowHeight="12.75" x14ac:dyDescent="0.2"/>
  <cols>
    <col min="1" max="1" width="14.28515625" bestFit="1" customWidth="1"/>
    <col min="2" max="2" width="10.28515625" bestFit="1" customWidth="1"/>
    <col min="3" max="13" width="9.28515625" bestFit="1" customWidth="1"/>
    <col min="14" max="14" width="10.28515625" bestFit="1" customWidth="1"/>
  </cols>
  <sheetData>
    <row r="1" spans="1:14" x14ac:dyDescent="0.2">
      <c r="A1" s="14" t="s">
        <v>18</v>
      </c>
    </row>
    <row r="2" spans="1:14" x14ac:dyDescent="0.2">
      <c r="B2" s="3">
        <v>0.15</v>
      </c>
      <c r="C2" t="s">
        <v>2</v>
      </c>
    </row>
    <row r="3" spans="1:14" x14ac:dyDescent="0.2">
      <c r="B3" s="3">
        <v>0.05</v>
      </c>
      <c r="C3" t="s">
        <v>7</v>
      </c>
      <c r="F3" s="2">
        <f>-LN(1+B3)</f>
        <v>-4.8790164169432049E-2</v>
      </c>
      <c r="G3" s="4" t="s">
        <v>8</v>
      </c>
      <c r="H3" t="s">
        <v>15</v>
      </c>
    </row>
    <row r="4" spans="1:14" x14ac:dyDescent="0.2">
      <c r="B4" s="3">
        <v>0.09</v>
      </c>
      <c r="C4" t="s">
        <v>4</v>
      </c>
      <c r="F4" s="2">
        <f>LN(1+i)</f>
        <v>8.6177696241052412E-2</v>
      </c>
      <c r="G4" s="4" t="s">
        <v>9</v>
      </c>
      <c r="H4" t="s">
        <v>16</v>
      </c>
    </row>
    <row r="6" spans="1:14" x14ac:dyDescent="0.2">
      <c r="C6" s="13">
        <v>1</v>
      </c>
      <c r="D6" s="13">
        <f t="shared" ref="D6:L7" si="0">C6+1</f>
        <v>2</v>
      </c>
      <c r="E6" s="13">
        <f t="shared" si="0"/>
        <v>3</v>
      </c>
      <c r="F6" s="13">
        <f t="shared" si="0"/>
        <v>4</v>
      </c>
      <c r="G6" s="13">
        <f t="shared" si="0"/>
        <v>5</v>
      </c>
      <c r="H6" s="13">
        <f t="shared" si="0"/>
        <v>6</v>
      </c>
      <c r="I6" s="13">
        <f t="shared" si="0"/>
        <v>7</v>
      </c>
      <c r="J6" s="13">
        <f t="shared" si="0"/>
        <v>8</v>
      </c>
      <c r="K6" s="13">
        <f t="shared" si="0"/>
        <v>9</v>
      </c>
      <c r="L6" s="13">
        <f t="shared" si="0"/>
        <v>10</v>
      </c>
      <c r="N6" s="1" t="s">
        <v>5</v>
      </c>
    </row>
    <row r="7" spans="1:14" x14ac:dyDescent="0.2">
      <c r="B7" s="8">
        <v>1998</v>
      </c>
      <c r="C7" s="8">
        <f>B7+1</f>
        <v>1999</v>
      </c>
      <c r="D7" s="8">
        <f t="shared" si="0"/>
        <v>2000</v>
      </c>
      <c r="E7" s="8">
        <f t="shared" si="0"/>
        <v>2001</v>
      </c>
      <c r="F7" s="8">
        <f t="shared" si="0"/>
        <v>2002</v>
      </c>
      <c r="G7" s="8">
        <f t="shared" si="0"/>
        <v>2003</v>
      </c>
      <c r="H7" s="8">
        <f t="shared" si="0"/>
        <v>2004</v>
      </c>
      <c r="I7" s="8">
        <f t="shared" si="0"/>
        <v>2005</v>
      </c>
      <c r="J7" s="8">
        <f t="shared" si="0"/>
        <v>2006</v>
      </c>
      <c r="K7" s="8">
        <f t="shared" si="0"/>
        <v>2007</v>
      </c>
      <c r="L7" s="8">
        <f t="shared" si="0"/>
        <v>2008</v>
      </c>
      <c r="M7" s="9" t="s">
        <v>0</v>
      </c>
      <c r="N7" s="9" t="s">
        <v>6</v>
      </c>
    </row>
    <row r="8" spans="1:14" x14ac:dyDescent="0.2">
      <c r="A8" t="s">
        <v>1</v>
      </c>
      <c r="B8" s="5">
        <v>828</v>
      </c>
      <c r="C8" s="5">
        <f>B8*(1+GR)</f>
        <v>952.19999999999993</v>
      </c>
      <c r="D8" s="5">
        <f t="shared" ref="D8:L8" si="1">C8*(1+GR)</f>
        <v>1095.0299999999997</v>
      </c>
      <c r="E8" s="5">
        <f t="shared" si="1"/>
        <v>1259.2844999999995</v>
      </c>
      <c r="F8" s="5">
        <f t="shared" si="1"/>
        <v>1448.1771749999994</v>
      </c>
      <c r="G8" s="5">
        <f t="shared" si="1"/>
        <v>1665.4037512499992</v>
      </c>
      <c r="H8" s="5">
        <f t="shared" si="1"/>
        <v>1915.2143139374989</v>
      </c>
      <c r="I8" s="5">
        <f t="shared" si="1"/>
        <v>2202.4964610281236</v>
      </c>
      <c r="J8" s="5">
        <f t="shared" si="1"/>
        <v>2532.8709301823419</v>
      </c>
      <c r="K8" s="5">
        <f t="shared" si="1"/>
        <v>2912.801569709693</v>
      </c>
      <c r="L8" s="5">
        <f t="shared" si="1"/>
        <v>3349.7218051661466</v>
      </c>
      <c r="M8" s="5">
        <f>L8*(1+GR)^0.5</f>
        <v>3592.1764430225835</v>
      </c>
      <c r="N8" s="5">
        <f>M8/(a+j)</f>
        <v>96079.528227253206</v>
      </c>
    </row>
    <row r="9" spans="1:14" x14ac:dyDescent="0.2">
      <c r="A9" t="s">
        <v>3</v>
      </c>
      <c r="C9" s="7">
        <f>(1+i)^-(C6-0.5)</f>
        <v>0.95782628522115132</v>
      </c>
      <c r="D9" s="7">
        <f t="shared" ref="D9:L9" si="2">(1+i)^-(D6-0.5)</f>
        <v>0.8787397112120654</v>
      </c>
      <c r="E9" s="7">
        <f t="shared" si="2"/>
        <v>0.80618322129547271</v>
      </c>
      <c r="F9" s="7">
        <f t="shared" si="2"/>
        <v>0.73961763421603011</v>
      </c>
      <c r="G9" s="7">
        <f t="shared" si="2"/>
        <v>0.67854828827158709</v>
      </c>
      <c r="H9" s="7">
        <f t="shared" si="2"/>
        <v>0.62252136538677716</v>
      </c>
      <c r="I9" s="7">
        <f t="shared" si="2"/>
        <v>0.57112051870346514</v>
      </c>
      <c r="J9" s="7">
        <f t="shared" si="2"/>
        <v>0.52396377862703225</v>
      </c>
      <c r="K9" s="7">
        <f t="shared" si="2"/>
        <v>0.48070071433672684</v>
      </c>
      <c r="L9" s="7">
        <f t="shared" si="2"/>
        <v>0.44100982966672186</v>
      </c>
      <c r="M9" s="7"/>
      <c r="N9" s="7">
        <f>(1+i)^-10</f>
        <v>0.42241080689568894</v>
      </c>
    </row>
    <row r="10" spans="1:14" x14ac:dyDescent="0.2">
      <c r="A10" t="s">
        <v>10</v>
      </c>
      <c r="B10" s="11">
        <f>SUM(C10:N10)</f>
        <v>52330.419267261976</v>
      </c>
      <c r="C10" s="5">
        <f>C8*C9</f>
        <v>912.04218878758024</v>
      </c>
      <c r="D10" s="5">
        <f t="shared" ref="D10:N10" si="3">D8*D9</f>
        <v>962.24634596854776</v>
      </c>
      <c r="E10" s="5">
        <f t="shared" si="3"/>
        <v>1015.2140347374583</v>
      </c>
      <c r="F10" s="5">
        <f t="shared" si="3"/>
        <v>1071.0973760991533</v>
      </c>
      <c r="G10" s="5">
        <f t="shared" si="3"/>
        <v>1130.056864691767</v>
      </c>
      <c r="H10" s="5">
        <f t="shared" si="3"/>
        <v>1192.2618297206716</v>
      </c>
      <c r="I10" s="5">
        <f t="shared" si="3"/>
        <v>1257.8909212649282</v>
      </c>
      <c r="J10" s="5">
        <f t="shared" si="3"/>
        <v>1327.132623352906</v>
      </c>
      <c r="K10" s="5">
        <f t="shared" si="3"/>
        <v>1400.1857952805888</v>
      </c>
      <c r="L10" s="5">
        <f t="shared" si="3"/>
        <v>1477.2602427272263</v>
      </c>
      <c r="M10" s="5"/>
      <c r="N10" s="5">
        <f t="shared" si="3"/>
        <v>40585.031044631149</v>
      </c>
    </row>
    <row r="11" spans="1:14" x14ac:dyDescent="0.2">
      <c r="A11" s="10" t="s">
        <v>11</v>
      </c>
    </row>
    <row r="12" spans="1:14" x14ac:dyDescent="0.2">
      <c r="F12" s="6">
        <f>SUM(C10:L10)</f>
        <v>11745.388222630829</v>
      </c>
      <c r="G12" t="s">
        <v>14</v>
      </c>
      <c r="J12" s="6">
        <f>N10</f>
        <v>40585.031044631149</v>
      </c>
      <c r="K12" t="s">
        <v>17</v>
      </c>
    </row>
    <row r="13" spans="1:14" x14ac:dyDescent="0.2">
      <c r="B13" s="12">
        <f>B10/B14-1</f>
        <v>8.1721050649316229E-2</v>
      </c>
      <c r="D13" s="13" t="s">
        <v>13</v>
      </c>
      <c r="F13" s="12">
        <f>F12/F14-1</f>
        <v>4.4220147815685396E-2</v>
      </c>
      <c r="H13" s="13" t="s">
        <v>13</v>
      </c>
      <c r="J13" s="12">
        <f>J12/J14-1</f>
        <v>9.3081716303459627E-2</v>
      </c>
    </row>
    <row r="14" spans="1:14" x14ac:dyDescent="0.2">
      <c r="A14" t="s">
        <v>10</v>
      </c>
      <c r="B14" s="5">
        <v>48377</v>
      </c>
      <c r="D14" s="13" t="s">
        <v>12</v>
      </c>
      <c r="F14" s="5">
        <v>11248</v>
      </c>
      <c r="H14" s="13" t="s">
        <v>12</v>
      </c>
      <c r="J14" s="5">
        <v>37129</v>
      </c>
    </row>
    <row r="15" spans="1:14" x14ac:dyDescent="0.2">
      <c r="A15" s="10" t="s">
        <v>11</v>
      </c>
    </row>
    <row r="17" spans="1:1" x14ac:dyDescent="0.2">
      <c r="A17" s="15" t="s">
        <v>19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main</vt:lpstr>
      <vt:lpstr>a</vt:lpstr>
      <vt:lpstr>GR</vt:lpstr>
      <vt:lpstr>i</vt:lpstr>
      <vt:lpstr>j</vt:lpstr>
    </vt:vector>
  </TitlesOfParts>
  <Company>self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R Schuyler</dc:creator>
  <cp:lastModifiedBy>John Schuyler</cp:lastModifiedBy>
  <dcterms:created xsi:type="dcterms:W3CDTF">2001-12-20T19:22:03Z</dcterms:created>
  <dcterms:modified xsi:type="dcterms:W3CDTF">2020-01-01T23:02:58Z</dcterms:modified>
</cp:coreProperties>
</file>